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/>
  </bookViews>
  <sheets>
    <sheet name="financials" sheetId="1" r:id="rId1"/>
    <sheet name="year 2 ncf ops " sheetId="9" r:id="rId2"/>
    <sheet name="year 2 ncf invest" sheetId="6" r:id="rId3"/>
    <sheet name="year 2 ncf finance" sheetId="7" r:id="rId4"/>
    <sheet name="year 2 cash flow stmt sol'n" sheetId="4" r:id="rId5"/>
  </sheets>
  <definedNames>
    <definedName name="_xlnm.Print_Area" localSheetId="0">financials!$B$3:$L$34</definedName>
    <definedName name="_xlnm.Print_Area" localSheetId="4">'year 2 cash flow stmt sol''n'!$C$1:$G$25</definedName>
    <definedName name="_xlnm.Print_Area" localSheetId="3">'year 2 ncf finance'!$C$2:$G$15</definedName>
    <definedName name="_xlnm.Print_Area" localSheetId="2">'year 2 ncf invest'!$C$2:$G$14</definedName>
    <definedName name="_xlnm.Print_Area" localSheetId="1">'year 2 ncf ops '!$B$2:$G$26</definedName>
  </definedNames>
  <calcPr calcId="145621"/>
</workbook>
</file>

<file path=xl/calcChain.xml><?xml version="1.0" encoding="utf-8"?>
<calcChain xmlns="http://schemas.openxmlformats.org/spreadsheetml/2006/main">
  <c r="D11" i="1" l="1"/>
  <c r="F8" i="9" l="1"/>
  <c r="F7" i="9"/>
  <c r="F6" i="9"/>
  <c r="F5" i="9"/>
  <c r="F4" i="9"/>
  <c r="F5" i="7" l="1"/>
  <c r="F3" i="7"/>
  <c r="G5" i="6"/>
  <c r="F19" i="4"/>
  <c r="G23" i="4" l="1"/>
  <c r="F17" i="4"/>
  <c r="G15" i="4"/>
  <c r="F8" i="4"/>
  <c r="F6" i="4"/>
  <c r="F5" i="4"/>
  <c r="F4" i="4"/>
  <c r="D17" i="1" l="1"/>
  <c r="L30" i="1" l="1"/>
  <c r="L25" i="1"/>
  <c r="L22" i="1"/>
  <c r="L21" i="1"/>
  <c r="L15" i="1"/>
  <c r="L14" i="1"/>
  <c r="L12" i="1"/>
  <c r="L8" i="1"/>
  <c r="L9" i="1"/>
  <c r="L7" i="1"/>
  <c r="F4" i="7" l="1"/>
  <c r="G6" i="7" s="1"/>
  <c r="F18" i="4"/>
  <c r="G20" i="4" s="1"/>
  <c r="F9" i="9"/>
  <c r="F9" i="4"/>
  <c r="J23" i="1"/>
  <c r="J27" i="1" s="1"/>
  <c r="J16" i="1"/>
  <c r="H32" i="1"/>
  <c r="H23" i="1"/>
  <c r="H27" i="1" s="1"/>
  <c r="H34" i="1" s="1"/>
  <c r="H16" i="1"/>
  <c r="H10" i="1"/>
  <c r="D7" i="1"/>
  <c r="D9" i="1" s="1"/>
  <c r="D13" i="1" s="1"/>
  <c r="F2" i="9" l="1"/>
  <c r="G10" i="9" s="1"/>
  <c r="D18" i="1"/>
  <c r="D20" i="1" s="1"/>
  <c r="J31" i="1" s="1"/>
  <c r="J32" i="1" s="1"/>
  <c r="J34" i="1" s="1"/>
  <c r="F2" i="4"/>
  <c r="G11" i="4" s="1"/>
  <c r="G22" i="4" s="1"/>
  <c r="G24" i="4" s="1"/>
  <c r="J6" i="1" s="1"/>
  <c r="J10" i="1" s="1"/>
  <c r="J18" i="1" s="1"/>
  <c r="H18" i="1"/>
</calcChain>
</file>

<file path=xl/sharedStrings.xml><?xml version="1.0" encoding="utf-8"?>
<sst xmlns="http://schemas.openxmlformats.org/spreadsheetml/2006/main" count="128" uniqueCount="105">
  <si>
    <t>Sales</t>
  </si>
  <si>
    <t>COGS</t>
  </si>
  <si>
    <t>Gross Margin</t>
  </si>
  <si>
    <t>Op. Expenses</t>
  </si>
  <si>
    <t>Op. Income</t>
  </si>
  <si>
    <t>Loss on Disposal</t>
  </si>
  <si>
    <t>Income Before Taxes</t>
  </si>
  <si>
    <t>Taxes</t>
  </si>
  <si>
    <t>Net Income</t>
  </si>
  <si>
    <t>Comparative Balance Sheets for Two (2) Years:</t>
  </si>
  <si>
    <t>Assets</t>
  </si>
  <si>
    <t>Cash</t>
  </si>
  <si>
    <t>A/R</t>
  </si>
  <si>
    <t>Inventory</t>
  </si>
  <si>
    <t>Prepaids</t>
  </si>
  <si>
    <t>Total Current Assets</t>
  </si>
  <si>
    <t>Property, Plant &amp; Equipment</t>
  </si>
  <si>
    <t>Accum. Depreciation</t>
  </si>
  <si>
    <t>Net Property, Plant &amp; Equipment</t>
  </si>
  <si>
    <t>Total Assets</t>
  </si>
  <si>
    <t>Liabilities</t>
  </si>
  <si>
    <t>A/P</t>
  </si>
  <si>
    <t>Unearned Revenue</t>
  </si>
  <si>
    <t>Total Current Liabilities</t>
  </si>
  <si>
    <t>Long Term Note Payable</t>
  </si>
  <si>
    <t>Total Liabilities</t>
  </si>
  <si>
    <t>Equity</t>
  </si>
  <si>
    <t>Common Stock</t>
  </si>
  <si>
    <t>Retained Earnings</t>
  </si>
  <si>
    <t>Total Owners' Equity</t>
  </si>
  <si>
    <t>Total Liabilities &amp; Equity</t>
  </si>
  <si>
    <t>Long Term Investments</t>
  </si>
  <si>
    <t>Other Information:</t>
  </si>
  <si>
    <t xml:space="preserve">a. </t>
  </si>
  <si>
    <t xml:space="preserve">b. </t>
  </si>
  <si>
    <t>the current year.</t>
  </si>
  <si>
    <t xml:space="preserve">Replacement equipment was purchased for </t>
  </si>
  <si>
    <t xml:space="preserve">c. </t>
  </si>
  <si>
    <t xml:space="preserve">d. </t>
  </si>
  <si>
    <t>EJ Company's Year 2 Income Statement:</t>
  </si>
  <si>
    <t>Year 1</t>
  </si>
  <si>
    <t>Year 2</t>
  </si>
  <si>
    <t>there was $40,000 of accumulated deprec-</t>
  </si>
  <si>
    <t>Change</t>
  </si>
  <si>
    <t>disposal of PP&amp;E</t>
  </si>
  <si>
    <t>purchase of PP&amp;E</t>
  </si>
  <si>
    <t>Net Cash Flow from Operating Activities</t>
  </si>
  <si>
    <t>equals:</t>
  </si>
  <si>
    <t>less:</t>
  </si>
  <si>
    <t>loss on disposal of assets</t>
  </si>
  <si>
    <t>depreciation expense</t>
  </si>
  <si>
    <t>add:</t>
  </si>
  <si>
    <t>Net Cash Flow from Investing Activities</t>
  </si>
  <si>
    <t>change in long term debt</t>
  </si>
  <si>
    <t>change in paid-in capital</t>
  </si>
  <si>
    <t>payment of dividends</t>
  </si>
  <si>
    <t>Net Cash Flow from Financing Activities</t>
  </si>
  <si>
    <t>change in cash</t>
  </si>
  <si>
    <t>cash at beginning of period</t>
  </si>
  <si>
    <t>cash at end of period</t>
  </si>
  <si>
    <t>EJ Company's Year 2 RE Statement:</t>
  </si>
  <si>
    <t>Year 1 Retained Earnings</t>
  </si>
  <si>
    <t>add: Net Income</t>
  </si>
  <si>
    <t>less: Dividends</t>
  </si>
  <si>
    <t>equals: Year 2 Retained Earnings</t>
  </si>
  <si>
    <t>decrease in Inventory</t>
  </si>
  <si>
    <t>decrease in Prepaids</t>
  </si>
  <si>
    <t>increases in A/R</t>
  </si>
  <si>
    <t>increase in Unearned Revenue</t>
  </si>
  <si>
    <t>decreases in A/P</t>
  </si>
  <si>
    <t>we add back depreciation as it is a non cash expense;</t>
  </si>
  <si>
    <t>(debit deprec expense, credit accum deprec)</t>
  </si>
  <si>
    <t>we add back the change in inventory as it is also non-cash;</t>
  </si>
  <si>
    <t>(debit COGS, credit inventory)</t>
  </si>
  <si>
    <t>we add back change in prepaids for the same reason;</t>
  </si>
  <si>
    <t>(debit insurance expense, credit prepaid insurance)</t>
  </si>
  <si>
    <t>we add back the loss on disposal to negate its effect on net</t>
  </si>
  <si>
    <t>income; we will account for cash as part of investing</t>
  </si>
  <si>
    <t>we subtract the increase in A/R; we recognized sales but</t>
  </si>
  <si>
    <t>did not receive cash</t>
  </si>
  <si>
    <t>to reduce this liability</t>
  </si>
  <si>
    <t>purchase of PP&amp;E is subtracted as it is a use of cash</t>
  </si>
  <si>
    <t>cash received at disposal is added as it is a source of cash</t>
  </si>
  <si>
    <t>change in long term debt is subtracted, as it is a use of cash</t>
  </si>
  <si>
    <t>change in paid-in capital is added, as it is a source of cash</t>
  </si>
  <si>
    <t>(debit PP&amp;E, credit cash)</t>
  </si>
  <si>
    <t>(debit cash, debit accumulated depreciation;</t>
  </si>
  <si>
    <t>credit asset, credit loss on disposal for our example)</t>
  </si>
  <si>
    <t>(debit long term debt, credit cash)</t>
  </si>
  <si>
    <t>(debit cash, credit paid-in captial)</t>
  </si>
  <si>
    <t>payment of dividends is subtracted, as it is a use of cash</t>
  </si>
  <si>
    <t>(debit dividends, credit cash)</t>
  </si>
  <si>
    <t>unearned revenue happens when we receive cash and have</t>
  </si>
  <si>
    <t>yet performed a service / delivered a product</t>
  </si>
  <si>
    <t>we subtract the decrease in A/P, as cash payments are used</t>
  </si>
  <si>
    <t>*</t>
  </si>
  <si>
    <t>We would also include and gain or loss on sales of other investments</t>
  </si>
  <si>
    <t>(such as loans to subsidiaries, stock from another company, etc.,)</t>
  </si>
  <si>
    <t>Cash dividends of $15,000 were paid in</t>
  </si>
  <si>
    <t>Year 2 depreciation expense was $60,000.</t>
  </si>
  <si>
    <t>$210,000 in cash.</t>
  </si>
  <si>
    <t>Equipment that had cost $100,000 and on which</t>
  </si>
  <si>
    <t>iation was sold in Year 2 for $50,000 cash.</t>
  </si>
  <si>
    <t>gain on disposal</t>
  </si>
  <si>
    <t>loss on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</si>
</sst>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u val="doubleAccounting"/>
      <sz val="10"/>
      <name val="Tahoma"/>
      <family val="2"/>
    </font>
    <font>
      <b/>
      <sz val="11"/>
      <color theme="1"/>
      <name val="Calibri"/>
      <family val="2"/>
      <scheme val="minor"/>
    </font>
    <font>
      <b/>
      <u val="double"/>
      <sz val="10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49" fontId="0" fillId="0" borderId="0" xfId="0" applyNumberFormat="1"/>
    <xf numFmtId="0" fontId="0" fillId="0" borderId="0" xfId="0" applyFont="1"/>
    <xf numFmtId="49" fontId="4" fillId="0" borderId="0" xfId="0" applyNumberFormat="1" applyFont="1"/>
    <xf numFmtId="0" fontId="5" fillId="0" borderId="0" xfId="0" applyFont="1"/>
    <xf numFmtId="41" fontId="0" fillId="0" borderId="0" xfId="0" applyNumberFormat="1"/>
    <xf numFmtId="42" fontId="0" fillId="0" borderId="0" xfId="0" applyNumberFormat="1"/>
    <xf numFmtId="41" fontId="0" fillId="0" borderId="1" xfId="0" applyNumberFormat="1" applyBorder="1"/>
    <xf numFmtId="42" fontId="6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1"/>
    <xf numFmtId="0" fontId="7" fillId="0" borderId="0" xfId="1" applyFont="1"/>
    <xf numFmtId="41" fontId="3" fillId="0" borderId="0" xfId="0" applyNumberFormat="1" applyFont="1"/>
    <xf numFmtId="41" fontId="3" fillId="0" borderId="1" xfId="0" applyNumberFormat="1" applyFont="1" applyBorder="1"/>
    <xf numFmtId="41" fontId="0" fillId="0" borderId="1" xfId="0" applyNumberFormat="1" applyFont="1" applyBorder="1"/>
    <xf numFmtId="41" fontId="8" fillId="0" borderId="0" xfId="0" applyNumberFormat="1" applyFont="1"/>
    <xf numFmtId="41" fontId="2" fillId="0" borderId="0" xfId="1" applyNumberFormat="1"/>
    <xf numFmtId="41" fontId="9" fillId="0" borderId="0" xfId="1" applyNumberFormat="1" applyFont="1"/>
    <xf numFmtId="0" fontId="9" fillId="0" borderId="0" xfId="1" applyFont="1"/>
    <xf numFmtId="0" fontId="10" fillId="0" borderId="0" xfId="1" applyFont="1"/>
    <xf numFmtId="41" fontId="4" fillId="0" borderId="0" xfId="0" applyNumberFormat="1" applyFont="1"/>
    <xf numFmtId="0" fontId="11" fillId="0" borderId="0" xfId="1" applyFont="1"/>
    <xf numFmtId="0" fontId="12" fillId="0" borderId="0" xfId="1" applyFont="1"/>
    <xf numFmtId="41" fontId="13" fillId="0" borderId="0" xfId="0" applyNumberFormat="1" applyFont="1"/>
    <xf numFmtId="41" fontId="13" fillId="0" borderId="1" xfId="0" applyNumberFormat="1" applyFont="1" applyBorder="1"/>
    <xf numFmtId="41" fontId="14" fillId="0" borderId="0" xfId="0" applyNumberFormat="1" applyFont="1"/>
    <xf numFmtId="41" fontId="9" fillId="0" borderId="0" xfId="1" applyNumberFormat="1" applyFont="1" applyAlignment="1">
      <alignment horizontal="right"/>
    </xf>
    <xf numFmtId="41" fontId="14" fillId="0" borderId="0" xfId="0" applyNumberFormat="1" applyFont="1" applyBorder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5"/>
  <sheetViews>
    <sheetView tabSelected="1" topLeftCell="A2" workbookViewId="0">
      <selection activeCell="N3" sqref="N3"/>
    </sheetView>
  </sheetViews>
  <sheetFormatPr defaultRowHeight="12.75" x14ac:dyDescent="0.2"/>
  <cols>
    <col min="2" max="2" width="3.7109375" customWidth="1"/>
    <col min="3" max="3" width="28.5703125" customWidth="1"/>
    <col min="4" max="4" width="13.7109375" customWidth="1"/>
    <col min="5" max="6" width="2.7109375" customWidth="1"/>
    <col min="7" max="7" width="27.140625" customWidth="1"/>
    <col min="8" max="8" width="13.7109375" customWidth="1"/>
    <col min="9" max="9" width="4.28515625" customWidth="1"/>
    <col min="10" max="10" width="13.7109375" customWidth="1"/>
    <col min="11" max="11" width="4.28515625" customWidth="1"/>
    <col min="12" max="12" width="13.7109375" customWidth="1"/>
  </cols>
  <sheetData>
    <row r="2" spans="2:12" ht="15" customHeight="1" x14ac:dyDescent="0.2"/>
    <row r="3" spans="2:12" ht="15.95" customHeight="1" x14ac:dyDescent="0.2">
      <c r="B3" s="5" t="s">
        <v>39</v>
      </c>
      <c r="F3" s="5" t="s">
        <v>9</v>
      </c>
    </row>
    <row r="4" spans="2:12" ht="15.95" customHeight="1" x14ac:dyDescent="0.2">
      <c r="B4" s="1"/>
      <c r="F4" s="2"/>
    </row>
    <row r="5" spans="2:12" ht="15.95" customHeight="1" x14ac:dyDescent="0.2">
      <c r="B5" s="2"/>
      <c r="C5" t="s">
        <v>0</v>
      </c>
      <c r="D5" s="7">
        <v>950000</v>
      </c>
      <c r="F5" s="4" t="s">
        <v>10</v>
      </c>
      <c r="H5" s="10" t="s">
        <v>40</v>
      </c>
      <c r="J5" s="10" t="s">
        <v>41</v>
      </c>
      <c r="L5" s="10" t="s">
        <v>43</v>
      </c>
    </row>
    <row r="6" spans="2:12" ht="15.95" customHeight="1" x14ac:dyDescent="0.2">
      <c r="B6" s="2"/>
      <c r="C6" t="s">
        <v>1</v>
      </c>
      <c r="D6" s="8">
        <v>560000</v>
      </c>
      <c r="F6" s="2"/>
      <c r="G6" t="s">
        <v>11</v>
      </c>
      <c r="H6" s="6">
        <v>20000</v>
      </c>
      <c r="J6" s="6">
        <f>'year 2 cash flow stmt sol''n'!G24</f>
        <v>65000</v>
      </c>
      <c r="L6" s="6"/>
    </row>
    <row r="7" spans="2:12" ht="15.95" customHeight="1" x14ac:dyDescent="0.2">
      <c r="B7" s="2"/>
      <c r="C7" t="s">
        <v>2</v>
      </c>
      <c r="D7" s="6">
        <f>D5-D6</f>
        <v>390000</v>
      </c>
      <c r="F7" s="2"/>
      <c r="G7" t="s">
        <v>12</v>
      </c>
      <c r="H7" s="6">
        <v>110000</v>
      </c>
      <c r="J7" s="6">
        <v>130000</v>
      </c>
      <c r="L7" s="6">
        <f>J7-H7</f>
        <v>20000</v>
      </c>
    </row>
    <row r="8" spans="2:12" ht="15.95" customHeight="1" x14ac:dyDescent="0.2">
      <c r="B8" s="2"/>
      <c r="C8" t="s">
        <v>3</v>
      </c>
      <c r="D8" s="8">
        <v>220000</v>
      </c>
      <c r="F8" s="2"/>
      <c r="G8" t="s">
        <v>13</v>
      </c>
      <c r="H8" s="6">
        <v>190000</v>
      </c>
      <c r="J8" s="6">
        <v>170000</v>
      </c>
      <c r="L8" s="6">
        <f t="shared" ref="L8:L9" si="0">J8-H8</f>
        <v>-20000</v>
      </c>
    </row>
    <row r="9" spans="2:12" ht="15.95" customHeight="1" x14ac:dyDescent="0.2">
      <c r="B9" s="2"/>
      <c r="C9" t="s">
        <v>4</v>
      </c>
      <c r="D9" s="6">
        <f>D7-D8</f>
        <v>170000</v>
      </c>
      <c r="F9" s="2"/>
      <c r="G9" t="s">
        <v>14</v>
      </c>
      <c r="H9" s="8">
        <v>20000</v>
      </c>
      <c r="J9" s="8">
        <v>10000</v>
      </c>
      <c r="L9" s="6">
        <f t="shared" si="0"/>
        <v>-10000</v>
      </c>
    </row>
    <row r="10" spans="2:12" ht="15.95" customHeight="1" x14ac:dyDescent="0.2">
      <c r="B10" s="2"/>
      <c r="C10" t="s">
        <v>5</v>
      </c>
      <c r="D10" s="8">
        <v>10000</v>
      </c>
      <c r="F10" s="2"/>
      <c r="G10" t="s">
        <v>15</v>
      </c>
      <c r="H10" s="6">
        <f>SUM(H6:H9)</f>
        <v>340000</v>
      </c>
      <c r="J10" s="6">
        <f>SUM(J6:J9)</f>
        <v>375000</v>
      </c>
      <c r="L10" s="6"/>
    </row>
    <row r="11" spans="2:12" ht="15.95" customHeight="1" x14ac:dyDescent="0.2">
      <c r="B11" s="2"/>
      <c r="C11" t="s">
        <v>6</v>
      </c>
      <c r="D11" s="6">
        <f>D9-D10</f>
        <v>160000</v>
      </c>
      <c r="F11" s="2"/>
      <c r="H11" s="6"/>
      <c r="J11" s="6"/>
      <c r="L11" s="6"/>
    </row>
    <row r="12" spans="2:12" ht="15.95" customHeight="1" x14ac:dyDescent="0.2">
      <c r="B12" s="2"/>
      <c r="C12" t="s">
        <v>7</v>
      </c>
      <c r="D12" s="8">
        <v>40000</v>
      </c>
      <c r="F12" s="2"/>
      <c r="G12" t="s">
        <v>31</v>
      </c>
      <c r="H12" s="6">
        <v>30000</v>
      </c>
      <c r="J12" s="6">
        <v>30000</v>
      </c>
      <c r="L12" s="6">
        <f t="shared" ref="L12" si="1">J12-H12</f>
        <v>0</v>
      </c>
    </row>
    <row r="13" spans="2:12" ht="15.95" customHeight="1" x14ac:dyDescent="0.35">
      <c r="B13" s="2"/>
      <c r="C13" t="s">
        <v>8</v>
      </c>
      <c r="D13" s="9">
        <f>D11-D12</f>
        <v>120000</v>
      </c>
      <c r="F13" s="2"/>
      <c r="H13" s="6"/>
      <c r="J13" s="6"/>
      <c r="L13" s="6"/>
    </row>
    <row r="14" spans="2:12" ht="15.95" customHeight="1" x14ac:dyDescent="0.2">
      <c r="B14" s="2"/>
      <c r="F14" s="2"/>
      <c r="G14" t="s">
        <v>16</v>
      </c>
      <c r="H14" s="6">
        <v>420000</v>
      </c>
      <c r="J14" s="6">
        <v>530000</v>
      </c>
      <c r="L14" s="6">
        <f t="shared" ref="L14:L15" si="2">J14-H14</f>
        <v>110000</v>
      </c>
    </row>
    <row r="15" spans="2:12" ht="15.95" customHeight="1" x14ac:dyDescent="0.2">
      <c r="B15" s="5" t="s">
        <v>60</v>
      </c>
      <c r="F15" s="2"/>
      <c r="G15" t="s">
        <v>17</v>
      </c>
      <c r="H15" s="8">
        <v>-100000</v>
      </c>
      <c r="J15" s="8">
        <v>-120000</v>
      </c>
      <c r="L15" s="6">
        <f t="shared" si="2"/>
        <v>-20000</v>
      </c>
    </row>
    <row r="16" spans="2:12" ht="15.95" customHeight="1" x14ac:dyDescent="0.2">
      <c r="F16" s="2"/>
      <c r="G16" t="s">
        <v>18</v>
      </c>
      <c r="H16" s="6">
        <f>SUM(H14:H15)</f>
        <v>320000</v>
      </c>
      <c r="J16" s="6">
        <f>SUM(J14:J15)</f>
        <v>410000</v>
      </c>
      <c r="L16" s="6"/>
    </row>
    <row r="17" spans="2:12" ht="15.95" customHeight="1" x14ac:dyDescent="0.2">
      <c r="C17" t="s">
        <v>61</v>
      </c>
      <c r="D17" s="7">
        <f>H31</f>
        <v>110000</v>
      </c>
      <c r="F17" s="2"/>
      <c r="G17" s="1"/>
      <c r="H17" s="6"/>
      <c r="J17" s="6"/>
      <c r="L17" s="6"/>
    </row>
    <row r="18" spans="2:12" ht="15.95" customHeight="1" x14ac:dyDescent="0.35">
      <c r="C18" t="s">
        <v>62</v>
      </c>
      <c r="D18" s="6">
        <f>D13</f>
        <v>120000</v>
      </c>
      <c r="F18" s="2"/>
      <c r="G18" s="1" t="s">
        <v>19</v>
      </c>
      <c r="H18" s="9">
        <f>H10+H12+H16</f>
        <v>690000</v>
      </c>
      <c r="J18" s="9">
        <f>J10+J12+J16</f>
        <v>815000</v>
      </c>
      <c r="L18" s="6"/>
    </row>
    <row r="19" spans="2:12" ht="15.95" customHeight="1" x14ac:dyDescent="0.2">
      <c r="C19" t="s">
        <v>63</v>
      </c>
      <c r="D19" s="8">
        <v>15000</v>
      </c>
      <c r="F19" s="2"/>
      <c r="G19" s="1"/>
      <c r="H19" s="6"/>
      <c r="J19" s="6"/>
      <c r="L19" s="6"/>
    </row>
    <row r="20" spans="2:12" ht="15.95" customHeight="1" x14ac:dyDescent="0.35">
      <c r="C20" t="s">
        <v>64</v>
      </c>
      <c r="D20" s="9">
        <f>D17+D18-D19</f>
        <v>215000</v>
      </c>
      <c r="F20" s="4" t="s">
        <v>20</v>
      </c>
      <c r="G20" s="3"/>
      <c r="H20" s="6"/>
      <c r="J20" s="6"/>
      <c r="L20" s="6"/>
    </row>
    <row r="21" spans="2:12" ht="15.95" customHeight="1" x14ac:dyDescent="0.2">
      <c r="G21" t="s">
        <v>21</v>
      </c>
      <c r="H21" s="6">
        <v>150000</v>
      </c>
      <c r="J21" s="6">
        <v>120000</v>
      </c>
      <c r="L21" s="6">
        <f t="shared" ref="L21:L22" si="3">J21-H21</f>
        <v>-30000</v>
      </c>
    </row>
    <row r="22" spans="2:12" ht="15.95" customHeight="1" x14ac:dyDescent="0.2">
      <c r="G22" t="s">
        <v>22</v>
      </c>
      <c r="H22" s="8">
        <v>20000</v>
      </c>
      <c r="J22" s="8">
        <v>30000</v>
      </c>
      <c r="L22" s="6">
        <f t="shared" si="3"/>
        <v>10000</v>
      </c>
    </row>
    <row r="23" spans="2:12" ht="15.95" customHeight="1" x14ac:dyDescent="0.2">
      <c r="B23" s="5" t="s">
        <v>32</v>
      </c>
      <c r="G23" t="s">
        <v>23</v>
      </c>
      <c r="H23" s="6">
        <f>SUM(H21:H22)</f>
        <v>170000</v>
      </c>
      <c r="J23" s="6">
        <f>SUM(J21:J22)</f>
        <v>150000</v>
      </c>
      <c r="L23" s="6"/>
    </row>
    <row r="24" spans="2:12" ht="15.95" customHeight="1" x14ac:dyDescent="0.2">
      <c r="H24" s="6"/>
      <c r="J24" s="6"/>
      <c r="L24" s="6"/>
    </row>
    <row r="25" spans="2:12" ht="15.95" customHeight="1" x14ac:dyDescent="0.2">
      <c r="B25" s="11" t="s">
        <v>33</v>
      </c>
      <c r="C25" t="s">
        <v>101</v>
      </c>
      <c r="G25" t="s">
        <v>24</v>
      </c>
      <c r="H25" s="8">
        <v>160000</v>
      </c>
      <c r="J25" s="8">
        <v>150000</v>
      </c>
      <c r="L25" s="6">
        <f t="shared" ref="L25" si="4">J25-H25</f>
        <v>-10000</v>
      </c>
    </row>
    <row r="26" spans="2:12" ht="15.95" customHeight="1" x14ac:dyDescent="0.2">
      <c r="C26" t="s">
        <v>42</v>
      </c>
      <c r="L26" s="6"/>
    </row>
    <row r="27" spans="2:12" ht="15.95" customHeight="1" x14ac:dyDescent="0.2">
      <c r="C27" t="s">
        <v>102</v>
      </c>
      <c r="G27" t="s">
        <v>25</v>
      </c>
      <c r="H27" s="6">
        <f>H23+H25</f>
        <v>330000</v>
      </c>
      <c r="J27" s="6">
        <f>J23+J25</f>
        <v>300000</v>
      </c>
      <c r="L27" s="6"/>
    </row>
    <row r="28" spans="2:12" ht="15.95" customHeight="1" x14ac:dyDescent="0.2">
      <c r="B28" s="11" t="s">
        <v>34</v>
      </c>
      <c r="C28" t="s">
        <v>36</v>
      </c>
      <c r="H28" s="6"/>
      <c r="J28" s="6"/>
      <c r="L28" s="6"/>
    </row>
    <row r="29" spans="2:12" ht="15.95" customHeight="1" x14ac:dyDescent="0.2">
      <c r="C29" t="s">
        <v>100</v>
      </c>
      <c r="F29" s="1" t="s">
        <v>26</v>
      </c>
      <c r="H29" s="6"/>
      <c r="J29" s="6"/>
      <c r="L29" s="6"/>
    </row>
    <row r="30" spans="2:12" ht="15.95" customHeight="1" x14ac:dyDescent="0.2">
      <c r="B30" s="11" t="s">
        <v>37</v>
      </c>
      <c r="C30" t="s">
        <v>99</v>
      </c>
      <c r="G30" t="s">
        <v>27</v>
      </c>
      <c r="H30" s="6">
        <v>250000</v>
      </c>
      <c r="J30" s="6">
        <v>300000</v>
      </c>
      <c r="L30" s="6">
        <f t="shared" ref="L30" si="5">J30-H30</f>
        <v>50000</v>
      </c>
    </row>
    <row r="31" spans="2:12" ht="15.95" customHeight="1" x14ac:dyDescent="0.2">
      <c r="B31" s="11" t="s">
        <v>38</v>
      </c>
      <c r="C31" t="s">
        <v>98</v>
      </c>
      <c r="G31" t="s">
        <v>28</v>
      </c>
      <c r="H31" s="8">
        <v>110000</v>
      </c>
      <c r="J31" s="8">
        <f>D20</f>
        <v>215000</v>
      </c>
      <c r="L31" s="6"/>
    </row>
    <row r="32" spans="2:12" ht="15.95" customHeight="1" x14ac:dyDescent="0.2">
      <c r="C32" t="s">
        <v>35</v>
      </c>
      <c r="G32" t="s">
        <v>29</v>
      </c>
      <c r="H32" s="6">
        <f>SUM(H30:H31)</f>
        <v>360000</v>
      </c>
      <c r="J32" s="6">
        <f>SUM(J30:J31)</f>
        <v>515000</v>
      </c>
      <c r="L32" s="6"/>
    </row>
    <row r="33" spans="7:12" ht="15.95" customHeight="1" x14ac:dyDescent="0.2">
      <c r="H33" s="6"/>
      <c r="J33" s="6"/>
      <c r="L33" s="6"/>
    </row>
    <row r="34" spans="7:12" ht="15.95" customHeight="1" x14ac:dyDescent="0.35">
      <c r="G34" t="s">
        <v>30</v>
      </c>
      <c r="H34" s="9">
        <f>H27+H32</f>
        <v>690000</v>
      </c>
      <c r="J34" s="9">
        <f>J27+J32</f>
        <v>815000</v>
      </c>
      <c r="L34" s="6"/>
    </row>
    <row r="35" spans="7:12" ht="15" customHeight="1" x14ac:dyDescent="0.2"/>
  </sheetData>
  <printOptions horizontalCentered="1"/>
  <pageMargins left="0.1" right="0.1" top="0.5" bottom="0.5" header="0.5" footer="0.25"/>
  <pageSetup orientation="landscape" r:id="rId1"/>
  <headerFooter alignWithMargins="0">
    <oddFooter>&amp;R&amp;8&amp;F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I2" sqref="I2"/>
    </sheetView>
  </sheetViews>
  <sheetFormatPr defaultRowHeight="15" x14ac:dyDescent="0.25"/>
  <cols>
    <col min="1" max="1" width="15.140625" style="12" customWidth="1"/>
    <col min="2" max="2" width="4.42578125" style="12" customWidth="1"/>
    <col min="3" max="3" width="7.28515625" style="12" customWidth="1"/>
    <col min="4" max="4" width="9.140625" style="12"/>
    <col min="5" max="5" width="27.140625" style="12" customWidth="1"/>
    <col min="6" max="6" width="12.140625" style="12" customWidth="1"/>
    <col min="7" max="7" width="12.7109375" style="12" customWidth="1"/>
    <col min="8" max="8" width="5.140625" style="12" customWidth="1"/>
    <col min="9" max="16384" width="9.140625" style="12"/>
  </cols>
  <sheetData>
    <row r="2" spans="2:7" ht="15.75" x14ac:dyDescent="0.25">
      <c r="B2" s="23"/>
      <c r="C2" s="23" t="s">
        <v>8</v>
      </c>
      <c r="D2" s="23"/>
      <c r="E2" s="23"/>
      <c r="F2" s="25">
        <f>financials!D13</f>
        <v>120000</v>
      </c>
      <c r="G2" s="25"/>
    </row>
    <row r="3" spans="2:7" ht="15.75" x14ac:dyDescent="0.25">
      <c r="B3" s="19">
        <v>1</v>
      </c>
      <c r="C3" s="23" t="s">
        <v>51</v>
      </c>
      <c r="D3" s="23" t="s">
        <v>50</v>
      </c>
      <c r="E3" s="23"/>
      <c r="F3" s="25">
        <v>60000</v>
      </c>
      <c r="G3" s="25"/>
    </row>
    <row r="4" spans="2:7" ht="15.75" x14ac:dyDescent="0.25">
      <c r="B4" s="19">
        <v>2</v>
      </c>
      <c r="C4" s="23"/>
      <c r="D4" s="23" t="s">
        <v>65</v>
      </c>
      <c r="E4" s="23"/>
      <c r="F4" s="25">
        <f>-financials!L8</f>
        <v>20000</v>
      </c>
      <c r="G4" s="25"/>
    </row>
    <row r="5" spans="2:7" ht="15.75" x14ac:dyDescent="0.25">
      <c r="B5" s="19">
        <v>3</v>
      </c>
      <c r="C5" s="23"/>
      <c r="D5" s="23" t="s">
        <v>66</v>
      </c>
      <c r="E5" s="23"/>
      <c r="F5" s="25">
        <f>-financials!L9</f>
        <v>10000</v>
      </c>
      <c r="G5" s="25"/>
    </row>
    <row r="6" spans="2:7" ht="15.75" x14ac:dyDescent="0.25">
      <c r="B6" s="19">
        <v>4</v>
      </c>
      <c r="C6" s="23"/>
      <c r="D6" s="23" t="s">
        <v>68</v>
      </c>
      <c r="E6" s="23"/>
      <c r="F6" s="25">
        <f>financials!L22</f>
        <v>10000</v>
      </c>
      <c r="G6" s="25"/>
    </row>
    <row r="7" spans="2:7" ht="15.75" x14ac:dyDescent="0.25">
      <c r="B7" s="19">
        <v>5</v>
      </c>
      <c r="C7" s="23"/>
      <c r="D7" s="23" t="s">
        <v>49</v>
      </c>
      <c r="E7" s="23"/>
      <c r="F7" s="25">
        <f>financials!D10</f>
        <v>10000</v>
      </c>
      <c r="G7" s="25"/>
    </row>
    <row r="8" spans="2:7" ht="15.75" x14ac:dyDescent="0.25">
      <c r="B8" s="19">
        <v>6</v>
      </c>
      <c r="C8" s="23" t="s">
        <v>48</v>
      </c>
      <c r="D8" s="23" t="s">
        <v>67</v>
      </c>
      <c r="E8" s="23"/>
      <c r="F8" s="25">
        <f>-financials!L7</f>
        <v>-20000</v>
      </c>
      <c r="G8" s="25"/>
    </row>
    <row r="9" spans="2:7" ht="15.75" x14ac:dyDescent="0.25">
      <c r="B9" s="19">
        <v>7</v>
      </c>
      <c r="C9" s="23"/>
      <c r="D9" s="23" t="s">
        <v>69</v>
      </c>
      <c r="E9" s="23"/>
      <c r="F9" s="26">
        <f>financials!L21</f>
        <v>-30000</v>
      </c>
      <c r="G9" s="25"/>
    </row>
    <row r="10" spans="2:7" ht="15.75" x14ac:dyDescent="0.25">
      <c r="B10" s="23"/>
      <c r="C10" s="23" t="s">
        <v>47</v>
      </c>
      <c r="D10" s="24" t="s">
        <v>46</v>
      </c>
      <c r="E10" s="24"/>
      <c r="F10" s="27"/>
      <c r="G10" s="27">
        <f>SUM(F2:F9)</f>
        <v>180000</v>
      </c>
    </row>
    <row r="11" spans="2:7" ht="15.75" x14ac:dyDescent="0.25">
      <c r="B11" s="23"/>
      <c r="C11" s="23"/>
      <c r="D11" s="24"/>
      <c r="E11" s="24"/>
      <c r="F11" s="27"/>
      <c r="G11" s="27"/>
    </row>
    <row r="12" spans="2:7" ht="15.75" x14ac:dyDescent="0.25">
      <c r="B12" s="23"/>
      <c r="C12" s="23"/>
      <c r="D12" s="23"/>
      <c r="E12" s="23"/>
      <c r="F12" s="25"/>
      <c r="G12" s="25"/>
    </row>
    <row r="13" spans="2:7" x14ac:dyDescent="0.25">
      <c r="B13" s="19">
        <v>1</v>
      </c>
      <c r="C13" s="20" t="s">
        <v>70</v>
      </c>
      <c r="D13" s="20"/>
    </row>
    <row r="14" spans="2:7" x14ac:dyDescent="0.25">
      <c r="B14" s="19"/>
      <c r="C14" s="20" t="s">
        <v>71</v>
      </c>
      <c r="D14" s="21"/>
    </row>
    <row r="15" spans="2:7" x14ac:dyDescent="0.25">
      <c r="B15" s="19">
        <v>2</v>
      </c>
      <c r="C15" s="20" t="s">
        <v>72</v>
      </c>
      <c r="D15" s="20"/>
    </row>
    <row r="16" spans="2:7" x14ac:dyDescent="0.25">
      <c r="B16" s="19"/>
      <c r="C16" s="20" t="s">
        <v>73</v>
      </c>
      <c r="D16" s="20"/>
    </row>
    <row r="17" spans="2:12" x14ac:dyDescent="0.25">
      <c r="B17" s="19">
        <v>3</v>
      </c>
      <c r="C17" s="20" t="s">
        <v>74</v>
      </c>
      <c r="D17" s="20"/>
    </row>
    <row r="18" spans="2:12" x14ac:dyDescent="0.25">
      <c r="B18" s="19"/>
      <c r="C18" s="20" t="s">
        <v>75</v>
      </c>
      <c r="D18" s="20"/>
    </row>
    <row r="19" spans="2:12" x14ac:dyDescent="0.25">
      <c r="B19" s="19">
        <v>4</v>
      </c>
      <c r="C19" s="20" t="s">
        <v>92</v>
      </c>
      <c r="D19" s="21"/>
    </row>
    <row r="20" spans="2:12" x14ac:dyDescent="0.25">
      <c r="B20" s="19"/>
      <c r="C20" s="20" t="s">
        <v>93</v>
      </c>
      <c r="D20" s="21"/>
      <c r="I20" s="13"/>
      <c r="J20" s="13"/>
      <c r="K20" s="13"/>
      <c r="L20" s="13"/>
    </row>
    <row r="21" spans="2:12" x14ac:dyDescent="0.25">
      <c r="B21" s="19">
        <v>5</v>
      </c>
      <c r="C21" s="20" t="s">
        <v>76</v>
      </c>
      <c r="D21" s="20"/>
      <c r="I21" s="13"/>
      <c r="J21" s="13"/>
      <c r="K21" s="13"/>
      <c r="L21" s="13"/>
    </row>
    <row r="22" spans="2:12" x14ac:dyDescent="0.25">
      <c r="B22" s="19"/>
      <c r="C22" s="20" t="s">
        <v>77</v>
      </c>
      <c r="D22" s="20"/>
    </row>
    <row r="23" spans="2:12" x14ac:dyDescent="0.25">
      <c r="B23" s="19">
        <v>6</v>
      </c>
      <c r="C23" s="20" t="s">
        <v>78</v>
      </c>
      <c r="D23" s="20"/>
    </row>
    <row r="24" spans="2:12" x14ac:dyDescent="0.25">
      <c r="B24" s="19"/>
      <c r="C24" s="20" t="s">
        <v>79</v>
      </c>
      <c r="D24" s="20"/>
    </row>
    <row r="25" spans="2:12" x14ac:dyDescent="0.25">
      <c r="B25" s="19">
        <v>7</v>
      </c>
      <c r="C25" s="20" t="s">
        <v>94</v>
      </c>
      <c r="D25" s="20"/>
      <c r="E25" s="13"/>
      <c r="F25" s="13"/>
    </row>
    <row r="26" spans="2:12" x14ac:dyDescent="0.25">
      <c r="B26" s="19"/>
      <c r="C26" s="20" t="s">
        <v>80</v>
      </c>
      <c r="D26" s="20"/>
    </row>
    <row r="27" spans="2:12" x14ac:dyDescent="0.25">
      <c r="F27" s="22"/>
      <c r="G27" s="6"/>
    </row>
    <row r="28" spans="2:12" x14ac:dyDescent="0.25">
      <c r="C28" s="18"/>
    </row>
  </sheetData>
  <printOptions horizontalCentered="1"/>
  <pageMargins left="0.45" right="0.45" top="0.75" bottom="0.75" header="0.3" footer="0.3"/>
  <pageSetup scale="110" orientation="portrait" r:id="rId1"/>
  <headerFooter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3"/>
  <sheetViews>
    <sheetView workbookViewId="0">
      <selection activeCell="I2" sqref="I2"/>
    </sheetView>
  </sheetViews>
  <sheetFormatPr defaultRowHeight="15" x14ac:dyDescent="0.25"/>
  <cols>
    <col min="1" max="2" width="9.140625" style="12"/>
    <col min="3" max="3" width="7.28515625" style="12" customWidth="1"/>
    <col min="4" max="4" width="9.140625" style="12"/>
    <col min="5" max="5" width="27.140625" style="12" customWidth="1"/>
    <col min="6" max="6" width="12" style="12" customWidth="1"/>
    <col min="7" max="7" width="13.7109375" style="12" bestFit="1" customWidth="1"/>
    <col min="8" max="16384" width="9.140625" style="12"/>
  </cols>
  <sheetData>
    <row r="2" spans="3:7" x14ac:dyDescent="0.25">
      <c r="F2" s="6"/>
      <c r="G2" s="6"/>
    </row>
    <row r="3" spans="3:7" ht="15.75" x14ac:dyDescent="0.25">
      <c r="C3" s="19">
        <v>1</v>
      </c>
      <c r="D3" s="23" t="s">
        <v>45</v>
      </c>
      <c r="E3" s="23"/>
      <c r="F3" s="25">
        <v>-210000</v>
      </c>
      <c r="G3" s="25"/>
    </row>
    <row r="4" spans="3:7" ht="15.75" x14ac:dyDescent="0.25">
      <c r="C4" s="19">
        <v>2</v>
      </c>
      <c r="D4" s="23" t="s">
        <v>44</v>
      </c>
      <c r="E4" s="23"/>
      <c r="F4" s="26">
        <v>50000</v>
      </c>
      <c r="G4" s="25"/>
    </row>
    <row r="5" spans="3:7" ht="15.75" x14ac:dyDescent="0.25">
      <c r="C5" s="23" t="s">
        <v>47</v>
      </c>
      <c r="D5" s="24" t="s">
        <v>52</v>
      </c>
      <c r="E5" s="24"/>
      <c r="F5" s="27"/>
      <c r="G5" s="27">
        <f>SUM(F3:F4)</f>
        <v>-160000</v>
      </c>
    </row>
    <row r="7" spans="3:7" x14ac:dyDescent="0.25">
      <c r="C7" s="19">
        <v>1</v>
      </c>
      <c r="D7" s="20" t="s">
        <v>81</v>
      </c>
    </row>
    <row r="8" spans="3:7" x14ac:dyDescent="0.25">
      <c r="C8" s="19"/>
      <c r="D8" s="20" t="s">
        <v>85</v>
      </c>
    </row>
    <row r="9" spans="3:7" x14ac:dyDescent="0.25">
      <c r="C9" s="19">
        <v>2</v>
      </c>
      <c r="D9" s="20" t="s">
        <v>82</v>
      </c>
    </row>
    <row r="10" spans="3:7" x14ac:dyDescent="0.25">
      <c r="D10" s="20" t="s">
        <v>86</v>
      </c>
    </row>
    <row r="11" spans="3:7" x14ac:dyDescent="0.25">
      <c r="D11" s="20" t="s">
        <v>87</v>
      </c>
    </row>
    <row r="12" spans="3:7" x14ac:dyDescent="0.25">
      <c r="C12" s="28" t="s">
        <v>95</v>
      </c>
      <c r="D12" s="20" t="s">
        <v>96</v>
      </c>
    </row>
    <row r="13" spans="3:7" x14ac:dyDescent="0.25">
      <c r="D13" s="20" t="s">
        <v>97</v>
      </c>
    </row>
  </sheetData>
  <printOptions horizontalCentered="1"/>
  <pageMargins left="0.45" right="0.45" top="1" bottom="0.75" header="0.3" footer="0.3"/>
  <pageSetup scale="110" orientation="portrait" r:id="rId1"/>
  <headerFooter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4"/>
  <sheetViews>
    <sheetView workbookViewId="0">
      <selection activeCell="I2" sqref="I2"/>
    </sheetView>
  </sheetViews>
  <sheetFormatPr defaultRowHeight="15" x14ac:dyDescent="0.25"/>
  <cols>
    <col min="1" max="2" width="9.140625" style="12"/>
    <col min="3" max="3" width="7.28515625" style="12" customWidth="1"/>
    <col min="4" max="4" width="9.140625" style="12"/>
    <col min="5" max="5" width="27.140625" style="12" customWidth="1"/>
    <col min="6" max="6" width="11.140625" style="12" customWidth="1"/>
    <col min="7" max="7" width="12.140625" style="12" customWidth="1"/>
    <col min="8" max="16384" width="9.140625" style="12"/>
  </cols>
  <sheetData>
    <row r="2" spans="3:7" x14ac:dyDescent="0.25">
      <c r="F2" s="6"/>
      <c r="G2" s="6"/>
    </row>
    <row r="3" spans="3:7" ht="15.75" x14ac:dyDescent="0.25">
      <c r="C3" s="19">
        <v>1</v>
      </c>
      <c r="D3" s="23" t="s">
        <v>53</v>
      </c>
      <c r="E3" s="23"/>
      <c r="F3" s="25">
        <f>financials!L25</f>
        <v>-10000</v>
      </c>
      <c r="G3" s="25"/>
    </row>
    <row r="4" spans="3:7" ht="15.75" x14ac:dyDescent="0.25">
      <c r="C4" s="19">
        <v>2</v>
      </c>
      <c r="D4" s="23" t="s">
        <v>54</v>
      </c>
      <c r="E4" s="23"/>
      <c r="F4" s="25">
        <f>financials!L30</f>
        <v>50000</v>
      </c>
      <c r="G4" s="25"/>
    </row>
    <row r="5" spans="3:7" ht="15.75" x14ac:dyDescent="0.25">
      <c r="C5" s="19">
        <v>3</v>
      </c>
      <c r="D5" s="23" t="s">
        <v>55</v>
      </c>
      <c r="E5" s="23"/>
      <c r="F5" s="26">
        <f>-financials!D19</f>
        <v>-15000</v>
      </c>
      <c r="G5" s="25"/>
    </row>
    <row r="6" spans="3:7" ht="15.75" x14ac:dyDescent="0.25">
      <c r="C6" s="12" t="s">
        <v>47</v>
      </c>
      <c r="D6" s="24" t="s">
        <v>56</v>
      </c>
      <c r="E6" s="24"/>
      <c r="F6" s="27"/>
      <c r="G6" s="29">
        <f>SUM(F3:F5)</f>
        <v>25000</v>
      </c>
    </row>
    <row r="7" spans="3:7" ht="15.75" x14ac:dyDescent="0.25">
      <c r="D7" s="24"/>
      <c r="E7" s="24"/>
      <c r="F7" s="27"/>
      <c r="G7" s="29"/>
    </row>
    <row r="8" spans="3:7" x14ac:dyDescent="0.25">
      <c r="F8" s="6"/>
      <c r="G8" s="6"/>
    </row>
    <row r="9" spans="3:7" x14ac:dyDescent="0.25">
      <c r="C9" s="19">
        <v>1</v>
      </c>
      <c r="D9" s="20" t="s">
        <v>83</v>
      </c>
      <c r="E9" s="20"/>
      <c r="F9" s="6"/>
      <c r="G9" s="6"/>
    </row>
    <row r="10" spans="3:7" x14ac:dyDescent="0.25">
      <c r="C10" s="19"/>
      <c r="D10" s="20" t="s">
        <v>88</v>
      </c>
      <c r="E10" s="20"/>
      <c r="F10" s="6"/>
      <c r="G10" s="6"/>
    </row>
    <row r="11" spans="3:7" x14ac:dyDescent="0.25">
      <c r="C11" s="19">
        <v>2</v>
      </c>
      <c r="D11" s="20" t="s">
        <v>84</v>
      </c>
      <c r="E11" s="20"/>
    </row>
    <row r="12" spans="3:7" x14ac:dyDescent="0.25">
      <c r="C12" s="19"/>
      <c r="D12" s="20" t="s">
        <v>89</v>
      </c>
      <c r="E12" s="20"/>
    </row>
    <row r="13" spans="3:7" x14ac:dyDescent="0.25">
      <c r="C13" s="19">
        <v>3</v>
      </c>
      <c r="D13" s="20" t="s">
        <v>90</v>
      </c>
    </row>
    <row r="14" spans="3:7" x14ac:dyDescent="0.25">
      <c r="C14" s="19"/>
      <c r="D14" s="20" t="s">
        <v>91</v>
      </c>
    </row>
  </sheetData>
  <printOptions horizontalCentered="1"/>
  <pageMargins left="0.45" right="0.45" top="1" bottom="0.75" header="0.3" footer="0.3"/>
  <pageSetup scale="110" orientation="portrait" r:id="rId1"/>
  <headerFooter>
    <oddFooter>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6"/>
  <sheetViews>
    <sheetView workbookViewId="0">
      <selection activeCell="I2" sqref="I2"/>
    </sheetView>
  </sheetViews>
  <sheetFormatPr defaultRowHeight="15" x14ac:dyDescent="0.25"/>
  <cols>
    <col min="1" max="2" width="9.140625" style="12"/>
    <col min="3" max="3" width="7.28515625" style="12" customWidth="1"/>
    <col min="4" max="4" width="9.140625" style="12"/>
    <col min="5" max="5" width="27.140625" style="12" customWidth="1"/>
    <col min="6" max="6" width="10.7109375" style="12" customWidth="1"/>
    <col min="7" max="7" width="12.28515625" style="12" customWidth="1"/>
    <col min="8" max="16384" width="9.140625" style="12"/>
  </cols>
  <sheetData>
    <row r="2" spans="3:7" x14ac:dyDescent="0.25">
      <c r="C2" s="12" t="s">
        <v>8</v>
      </c>
      <c r="F2" s="6">
        <f>financials!D13</f>
        <v>120000</v>
      </c>
      <c r="G2" s="6"/>
    </row>
    <row r="3" spans="3:7" x14ac:dyDescent="0.25">
      <c r="C3" s="12" t="s">
        <v>51</v>
      </c>
      <c r="D3" s="12" t="s">
        <v>50</v>
      </c>
      <c r="F3" s="6">
        <v>60000</v>
      </c>
      <c r="G3" s="6"/>
    </row>
    <row r="4" spans="3:7" x14ac:dyDescent="0.25">
      <c r="D4" s="12" t="s">
        <v>65</v>
      </c>
      <c r="F4" s="6">
        <f>-financials!L8</f>
        <v>20000</v>
      </c>
      <c r="G4" s="6"/>
    </row>
    <row r="5" spans="3:7" x14ac:dyDescent="0.25">
      <c r="D5" s="12" t="s">
        <v>66</v>
      </c>
      <c r="F5" s="6">
        <f>-financials!L9</f>
        <v>10000</v>
      </c>
      <c r="G5" s="6"/>
    </row>
    <row r="6" spans="3:7" x14ac:dyDescent="0.25">
      <c r="D6" s="12" t="s">
        <v>68</v>
      </c>
      <c r="F6" s="6">
        <f>financials!L22</f>
        <v>10000</v>
      </c>
      <c r="G6" s="6"/>
    </row>
    <row r="7" spans="3:7" x14ac:dyDescent="0.25">
      <c r="D7" s="30" t="s">
        <v>104</v>
      </c>
      <c r="F7" s="6">
        <v>10000</v>
      </c>
      <c r="G7" s="6"/>
    </row>
    <row r="8" spans="3:7" x14ac:dyDescent="0.25">
      <c r="C8" s="12" t="s">
        <v>48</v>
      </c>
      <c r="D8" s="12" t="s">
        <v>67</v>
      </c>
      <c r="F8" s="6">
        <f>-financials!L7</f>
        <v>-20000</v>
      </c>
      <c r="G8" s="6"/>
    </row>
    <row r="9" spans="3:7" x14ac:dyDescent="0.25">
      <c r="D9" s="12" t="s">
        <v>69</v>
      </c>
      <c r="F9" s="6">
        <f>financials!L21</f>
        <v>-30000</v>
      </c>
      <c r="G9" s="6"/>
    </row>
    <row r="10" spans="3:7" x14ac:dyDescent="0.25">
      <c r="D10" s="30" t="s">
        <v>103</v>
      </c>
      <c r="F10" s="8">
        <v>0</v>
      </c>
      <c r="G10" s="6"/>
    </row>
    <row r="11" spans="3:7" x14ac:dyDescent="0.25">
      <c r="C11" s="12" t="s">
        <v>47</v>
      </c>
      <c r="D11" s="13" t="s">
        <v>46</v>
      </c>
      <c r="E11" s="13"/>
      <c r="F11" s="14"/>
      <c r="G11" s="14">
        <f>SUM(F2:F9)</f>
        <v>180000</v>
      </c>
    </row>
    <row r="12" spans="3:7" x14ac:dyDescent="0.25">
      <c r="F12" s="6"/>
      <c r="G12" s="6"/>
    </row>
    <row r="13" spans="3:7" x14ac:dyDescent="0.25">
      <c r="D13" s="12" t="s">
        <v>45</v>
      </c>
      <c r="F13" s="6">
        <v>-210000</v>
      </c>
      <c r="G13" s="6"/>
    </row>
    <row r="14" spans="3:7" x14ac:dyDescent="0.25">
      <c r="D14" s="12" t="s">
        <v>44</v>
      </c>
      <c r="F14" s="8">
        <v>50000</v>
      </c>
      <c r="G14" s="6"/>
    </row>
    <row r="15" spans="3:7" x14ac:dyDescent="0.25">
      <c r="C15" s="12" t="s">
        <v>47</v>
      </c>
      <c r="D15" s="13" t="s">
        <v>52</v>
      </c>
      <c r="E15" s="13"/>
      <c r="F15" s="14"/>
      <c r="G15" s="14">
        <f>SUM(F13:F14)</f>
        <v>-160000</v>
      </c>
    </row>
    <row r="16" spans="3:7" x14ac:dyDescent="0.25">
      <c r="F16" s="6"/>
      <c r="G16" s="6"/>
    </row>
    <row r="17" spans="3:7" x14ac:dyDescent="0.25">
      <c r="D17" s="12" t="s">
        <v>53</v>
      </c>
      <c r="F17" s="6">
        <f>financials!L25</f>
        <v>-10000</v>
      </c>
      <c r="G17" s="6"/>
    </row>
    <row r="18" spans="3:7" x14ac:dyDescent="0.25">
      <c r="D18" s="12" t="s">
        <v>54</v>
      </c>
      <c r="F18" s="6">
        <f>financials!L30</f>
        <v>50000</v>
      </c>
      <c r="G18" s="6"/>
    </row>
    <row r="19" spans="3:7" x14ac:dyDescent="0.25">
      <c r="D19" s="12" t="s">
        <v>55</v>
      </c>
      <c r="F19" s="16">
        <f>-financials!D19</f>
        <v>-15000</v>
      </c>
      <c r="G19" s="6"/>
    </row>
    <row r="20" spans="3:7" x14ac:dyDescent="0.25">
      <c r="C20" s="12" t="s">
        <v>47</v>
      </c>
      <c r="D20" s="13" t="s">
        <v>56</v>
      </c>
      <c r="E20" s="13"/>
      <c r="F20" s="14"/>
      <c r="G20" s="15">
        <f>SUM(F17:F19)</f>
        <v>25000</v>
      </c>
    </row>
    <row r="21" spans="3:7" x14ac:dyDescent="0.25">
      <c r="F21" s="6"/>
      <c r="G21" s="6"/>
    </row>
    <row r="22" spans="3:7" x14ac:dyDescent="0.25">
      <c r="E22" s="12" t="s">
        <v>57</v>
      </c>
      <c r="F22" s="6"/>
      <c r="G22" s="6">
        <f>SUM(G11:G20)</f>
        <v>45000</v>
      </c>
    </row>
    <row r="23" spans="3:7" x14ac:dyDescent="0.25">
      <c r="E23" s="12" t="s">
        <v>58</v>
      </c>
      <c r="F23" s="6"/>
      <c r="G23" s="16">
        <f>financials!H6</f>
        <v>20000</v>
      </c>
    </row>
    <row r="24" spans="3:7" x14ac:dyDescent="0.25">
      <c r="E24" s="13" t="s">
        <v>59</v>
      </c>
      <c r="F24" s="14"/>
      <c r="G24" s="17">
        <f>SUM(G22:G23)</f>
        <v>65000</v>
      </c>
    </row>
    <row r="25" spans="3:7" x14ac:dyDescent="0.25">
      <c r="F25" s="6"/>
      <c r="G25" s="6"/>
    </row>
    <row r="26" spans="3:7" x14ac:dyDescent="0.25">
      <c r="F26" s="6"/>
      <c r="G26" s="6"/>
    </row>
  </sheetData>
  <printOptions horizontalCentered="1"/>
  <pageMargins left="0.45" right="0.45" top="0.75" bottom="0.75" header="0.3" footer="0.3"/>
  <pageSetup scale="110" orientation="portrait" r:id="rId1"/>
  <headerFooter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financials</vt:lpstr>
      <vt:lpstr>year 2 ncf ops </vt:lpstr>
      <vt:lpstr>year 2 ncf invest</vt:lpstr>
      <vt:lpstr>year 2 ncf finance</vt:lpstr>
      <vt:lpstr>year 2 cash flow stmt sol'n</vt:lpstr>
      <vt:lpstr>financials!Print_Area</vt:lpstr>
      <vt:lpstr>'year 2 cash flow stmt sol''n'!Print_Area</vt:lpstr>
      <vt:lpstr>'year 2 ncf finance'!Print_Area</vt:lpstr>
      <vt:lpstr>'year 2 ncf invest'!Print_Area</vt:lpstr>
      <vt:lpstr>'year 2 ncf ops '!Print_Area</vt:lpstr>
    </vt:vector>
  </TitlesOfParts>
  <Company>MiraCosta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MiraCosta College</dc:creator>
  <cp:lastModifiedBy>ERIC</cp:lastModifiedBy>
  <cp:lastPrinted>2017-08-19T22:32:03Z</cp:lastPrinted>
  <dcterms:created xsi:type="dcterms:W3CDTF">2015-09-18T19:00:34Z</dcterms:created>
  <dcterms:modified xsi:type="dcterms:W3CDTF">2017-08-19T22:32:32Z</dcterms:modified>
</cp:coreProperties>
</file>